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" windowWidth="19176" windowHeight="7332"/>
  </bookViews>
  <sheets>
    <sheet name="親密關係暴力與國籍概況" sheetId="1" r:id="rId1"/>
  </sheets>
  <calcPr calcId="144525"/>
</workbook>
</file>

<file path=xl/calcChain.xml><?xml version="1.0" encoding="utf-8"?>
<calcChain xmlns="http://schemas.openxmlformats.org/spreadsheetml/2006/main">
  <c r="I15" i="1" l="1"/>
  <c r="Q10" i="1"/>
  <c r="I9" i="1" l="1"/>
  <c r="I8" i="1"/>
  <c r="H7" i="1"/>
  <c r="H6" i="1"/>
  <c r="P7" i="1" l="1"/>
  <c r="P6" i="1"/>
  <c r="R7" i="1"/>
  <c r="R6" i="1"/>
  <c r="N7" i="1"/>
  <c r="O6" i="1" s="1"/>
  <c r="N6" i="1"/>
  <c r="L7" i="1"/>
  <c r="L6" i="1"/>
  <c r="J6" i="1"/>
  <c r="K6" i="1" s="1"/>
  <c r="J7" i="1"/>
  <c r="S6" i="1" l="1"/>
  <c r="Q6" i="1"/>
  <c r="M6" i="1"/>
  <c r="M8" i="1"/>
  <c r="O8" i="1"/>
  <c r="Q8" i="1"/>
  <c r="S8" i="1"/>
  <c r="M9" i="1"/>
  <c r="O9" i="1"/>
  <c r="Q9" i="1"/>
  <c r="S9" i="1"/>
  <c r="K9" i="1"/>
  <c r="K8" i="1"/>
  <c r="S19" i="1" l="1"/>
  <c r="Q19" i="1"/>
  <c r="O19" i="1"/>
  <c r="M19" i="1"/>
  <c r="K19" i="1"/>
  <c r="I19" i="1"/>
  <c r="G19" i="1"/>
  <c r="S18" i="1"/>
  <c r="Q18" i="1"/>
  <c r="O18" i="1"/>
  <c r="M18" i="1"/>
  <c r="K18" i="1"/>
  <c r="I18" i="1"/>
  <c r="G18" i="1"/>
  <c r="S17" i="1"/>
  <c r="Q17" i="1"/>
  <c r="O17" i="1"/>
  <c r="M17" i="1"/>
  <c r="K17" i="1"/>
  <c r="I17" i="1"/>
  <c r="G17" i="1"/>
  <c r="S16" i="1"/>
  <c r="Q16" i="1"/>
  <c r="O16" i="1"/>
  <c r="M16" i="1"/>
  <c r="K16" i="1"/>
  <c r="I16" i="1"/>
  <c r="G16" i="1"/>
  <c r="S15" i="1"/>
  <c r="Q15" i="1"/>
  <c r="O15" i="1"/>
  <c r="M15" i="1"/>
  <c r="K15" i="1"/>
  <c r="G15" i="1"/>
  <c r="S14" i="1"/>
  <c r="Q14" i="1"/>
  <c r="O14" i="1"/>
  <c r="M14" i="1"/>
  <c r="K14" i="1"/>
  <c r="I14" i="1"/>
  <c r="G14" i="1"/>
  <c r="S13" i="1"/>
  <c r="Q13" i="1"/>
  <c r="O13" i="1"/>
  <c r="M13" i="1"/>
  <c r="K13" i="1"/>
  <c r="I13" i="1"/>
  <c r="G13" i="1"/>
  <c r="S12" i="1"/>
  <c r="Q12" i="1"/>
  <c r="O12" i="1"/>
  <c r="M12" i="1"/>
  <c r="K12" i="1"/>
  <c r="I12" i="1"/>
  <c r="G12" i="1"/>
  <c r="S11" i="1"/>
  <c r="Q11" i="1"/>
  <c r="O11" i="1"/>
  <c r="M11" i="1"/>
  <c r="K11" i="1"/>
  <c r="I11" i="1"/>
  <c r="G11" i="1"/>
  <c r="S10" i="1"/>
  <c r="O10" i="1"/>
  <c r="M10" i="1"/>
  <c r="K10" i="1"/>
  <c r="I10" i="1"/>
  <c r="G10" i="1"/>
  <c r="I7" i="1"/>
  <c r="F7" i="1"/>
  <c r="G7" i="1" s="1"/>
  <c r="I6" i="1"/>
  <c r="F6" i="1"/>
  <c r="G6" i="1" s="1"/>
  <c r="K7" i="1" l="1"/>
  <c r="M7" i="1"/>
  <c r="Q7" i="1"/>
  <c r="O7" i="1"/>
  <c r="S7" i="1"/>
</calcChain>
</file>

<file path=xl/sharedStrings.xml><?xml version="1.0" encoding="utf-8"?>
<sst xmlns="http://schemas.openxmlformats.org/spreadsheetml/2006/main" count="42" uniqueCount="26">
  <si>
    <t>雲林縣警察局性別統計指標</t>
    <phoneticPr fontId="2" type="noConversion"/>
  </si>
  <si>
    <t>指　標　項　目</t>
    <phoneticPr fontId="2" type="noConversion"/>
  </si>
  <si>
    <t>單位</t>
    <phoneticPr fontId="2" type="noConversion"/>
  </si>
  <si>
    <t>111年</t>
    <phoneticPr fontId="2" type="noConversion"/>
  </si>
  <si>
    <t>%</t>
    <phoneticPr fontId="2" type="noConversion"/>
  </si>
  <si>
    <t>總計</t>
    <phoneticPr fontId="2" type="noConversion"/>
  </si>
  <si>
    <t>男</t>
    <phoneticPr fontId="2" type="noConversion"/>
  </si>
  <si>
    <t>人</t>
    <phoneticPr fontId="2" type="noConversion"/>
  </si>
  <si>
    <t>女</t>
    <phoneticPr fontId="2" type="noConversion"/>
  </si>
  <si>
    <t>男</t>
  </si>
  <si>
    <t>女</t>
  </si>
  <si>
    <t>以國籍統計</t>
    <phoneticPr fontId="2" type="noConversion"/>
  </si>
  <si>
    <t>本國籍非原住民</t>
    <phoneticPr fontId="2" type="noConversion"/>
  </si>
  <si>
    <t>本國籍原住民</t>
    <phoneticPr fontId="2" type="noConversion"/>
  </si>
  <si>
    <t>大陸及港澳籍</t>
    <phoneticPr fontId="2" type="noConversion"/>
  </si>
  <si>
    <t>外國籍</t>
    <phoneticPr fontId="2" type="noConversion"/>
  </si>
  <si>
    <t>無國籍</t>
    <phoneticPr fontId="2" type="noConversion"/>
  </si>
  <si>
    <t>110年</t>
    <phoneticPr fontId="2" type="noConversion"/>
  </si>
  <si>
    <t>109年</t>
    <phoneticPr fontId="2" type="noConversion"/>
  </si>
  <si>
    <t>108年</t>
    <phoneticPr fontId="2" type="noConversion"/>
  </si>
  <si>
    <t>107年</t>
    <phoneticPr fontId="2" type="noConversion"/>
  </si>
  <si>
    <t>資料不明</t>
    <phoneticPr fontId="2" type="noConversion"/>
  </si>
  <si>
    <t>資料來源：衛生福利部</t>
    <phoneticPr fontId="2" type="noConversion"/>
  </si>
  <si>
    <t>家庭暴力事件被害人性別統計(親密關係家庭暴力案件)</t>
    <phoneticPr fontId="2" type="noConversion"/>
  </si>
  <si>
    <t>113年</t>
    <phoneticPr fontId="2" type="noConversion"/>
  </si>
  <si>
    <t>112年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</si>
</sst>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2"/>
      <color theme="1"/>
      <name val="新細明體"/>
      <family val="2"/>
      <charset val="136"/>
      <scheme val="minor"/>
    </font>
    <font>
      <u/>
      <sz val="12"/>
      <color theme="1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0" fillId="0" borderId="0" xfId="0" applyNumberFormat="1" applyAlignment="1">
      <alignment horizontal="right" vertical="center"/>
    </xf>
    <xf numFmtId="41" fontId="5" fillId="0" borderId="9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0" fontId="1" fillId="0" borderId="0" xfId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1" fontId="5" fillId="0" borderId="9" xfId="0" applyNumberFormat="1" applyFont="1" applyBorder="1" applyAlignment="1">
      <alignment vertical="center"/>
    </xf>
    <xf numFmtId="41" fontId="6" fillId="0" borderId="9" xfId="0" applyNumberFormat="1" applyFont="1" applyBorder="1" applyAlignment="1">
      <alignment vertical="center"/>
    </xf>
    <xf numFmtId="9" fontId="6" fillId="0" borderId="9" xfId="0" applyNumberFormat="1" applyFont="1" applyBorder="1" applyAlignment="1">
      <alignment horizontal="center" vertical="center"/>
    </xf>
    <xf numFmtId="41" fontId="6" fillId="0" borderId="9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tabSelected="1" zoomScale="85" zoomScaleNormal="85" workbookViewId="0">
      <pane xSplit="5" topLeftCell="F1" activePane="topRight" state="frozen"/>
      <selection pane="topRight" activeCell="I16" sqref="I16"/>
    </sheetView>
  </sheetViews>
  <sheetFormatPr defaultRowHeight="16.2" x14ac:dyDescent="0.3"/>
  <cols>
    <col min="1" max="1" width="14.6640625" style="1" customWidth="1"/>
    <col min="2" max="3" width="10.6640625" style="1" customWidth="1"/>
    <col min="4" max="5" width="6.6640625" style="1" customWidth="1"/>
    <col min="6" max="6" width="8.6640625" style="2" hidden="1" customWidth="1"/>
    <col min="7" max="7" width="6.6640625" style="2" hidden="1" customWidth="1"/>
    <col min="8" max="8" width="8.6640625" style="2" customWidth="1"/>
    <col min="9" max="9" width="6.6640625" style="2" customWidth="1"/>
    <col min="10" max="10" width="8.6640625" style="2" customWidth="1"/>
    <col min="11" max="11" width="6.6640625" style="2" customWidth="1"/>
    <col min="12" max="12" width="8.6640625" style="2" customWidth="1"/>
    <col min="13" max="13" width="6.6640625" style="2" customWidth="1"/>
    <col min="14" max="14" width="8.6640625" style="2" customWidth="1"/>
    <col min="15" max="15" width="6.6640625" style="2" customWidth="1"/>
    <col min="16" max="16" width="8.6640625" style="2" customWidth="1"/>
    <col min="17" max="17" width="6.6640625" style="2" customWidth="1"/>
    <col min="18" max="18" width="8.6640625" style="2" customWidth="1"/>
    <col min="19" max="19" width="6.6640625" style="2" customWidth="1"/>
  </cols>
  <sheetData>
    <row r="1" spans="1:19" ht="34.049999999999997" customHeight="1" x14ac:dyDescent="0.3">
      <c r="A1" s="12"/>
      <c r="B1" s="13"/>
      <c r="C1" s="13"/>
      <c r="D1" s="13"/>
    </row>
    <row r="2" spans="1:19" ht="24" customHeight="1" x14ac:dyDescent="0.3">
      <c r="A2" s="14" t="s">
        <v>0</v>
      </c>
      <c r="B2" s="13"/>
      <c r="C2" s="13"/>
      <c r="D2" s="13"/>
    </row>
    <row r="3" spans="1:19" ht="18" customHeight="1" x14ac:dyDescent="0.3">
      <c r="A3" s="19" t="s">
        <v>1</v>
      </c>
      <c r="B3" s="19"/>
      <c r="C3" s="19"/>
      <c r="D3" s="20"/>
      <c r="E3" s="23" t="s">
        <v>2</v>
      </c>
      <c r="F3" s="25" t="s">
        <v>24</v>
      </c>
      <c r="G3" s="20"/>
      <c r="H3" s="25" t="s">
        <v>25</v>
      </c>
      <c r="I3" s="20"/>
      <c r="J3" s="25" t="s">
        <v>3</v>
      </c>
      <c r="K3" s="20"/>
      <c r="L3" s="25" t="s">
        <v>17</v>
      </c>
      <c r="M3" s="20"/>
      <c r="N3" s="25" t="s">
        <v>18</v>
      </c>
      <c r="O3" s="20"/>
      <c r="P3" s="25" t="s">
        <v>19</v>
      </c>
      <c r="Q3" s="20"/>
      <c r="R3" s="25" t="s">
        <v>20</v>
      </c>
      <c r="S3" s="20"/>
    </row>
    <row r="4" spans="1:19" ht="18" customHeight="1" x14ac:dyDescent="0.3">
      <c r="A4" s="21"/>
      <c r="B4" s="21"/>
      <c r="C4" s="21"/>
      <c r="D4" s="22"/>
      <c r="E4" s="24"/>
      <c r="F4" s="3"/>
      <c r="G4" s="4" t="s">
        <v>4</v>
      </c>
      <c r="H4" s="3"/>
      <c r="I4" s="4" t="s">
        <v>4</v>
      </c>
      <c r="J4" s="3"/>
      <c r="K4" s="4" t="s">
        <v>4</v>
      </c>
      <c r="L4" s="3"/>
      <c r="M4" s="4" t="s">
        <v>4</v>
      </c>
      <c r="N4" s="3"/>
      <c r="O4" s="4" t="s">
        <v>4</v>
      </c>
      <c r="P4" s="3"/>
      <c r="Q4" s="4" t="s">
        <v>4</v>
      </c>
      <c r="R4" s="3"/>
      <c r="S4" s="4" t="s">
        <v>4</v>
      </c>
    </row>
    <row r="5" spans="1:19" ht="31.2" customHeight="1" x14ac:dyDescent="0.3">
      <c r="A5" s="26" t="s">
        <v>23</v>
      </c>
      <c r="B5" s="27"/>
      <c r="C5" s="27"/>
      <c r="D5" s="27"/>
      <c r="E5" s="6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8" customHeight="1" x14ac:dyDescent="0.3">
      <c r="A6" s="32" t="s">
        <v>11</v>
      </c>
      <c r="B6" s="36" t="s">
        <v>5</v>
      </c>
      <c r="C6" s="37"/>
      <c r="D6" s="7" t="s">
        <v>6</v>
      </c>
      <c r="E6" s="39" t="s">
        <v>7</v>
      </c>
      <c r="F6" s="10">
        <f ca="1">SUMIF($D$6:$D$19,$D6,F$10:F$19)</f>
        <v>0</v>
      </c>
      <c r="G6" s="11" t="str">
        <f ca="1">IF(F6=0,"--",F6/(F6+F7))</f>
        <v>--</v>
      </c>
      <c r="H6" s="15">
        <f>H8+H10+H12+H14+H16+H18</f>
        <v>393</v>
      </c>
      <c r="I6" s="11">
        <f>IF(H6=0,"--",H6/(H6+H7))</f>
        <v>0.2442510876320696</v>
      </c>
      <c r="J6" s="15">
        <f>J8+J10+J12+J14+J16+J18</f>
        <v>320</v>
      </c>
      <c r="K6" s="11">
        <f>IF(J6=0,"--",J6/(J6+J7))</f>
        <v>0.20846905537459284</v>
      </c>
      <c r="L6" s="10">
        <f>L8+L10+L12+L14+L16</f>
        <v>330</v>
      </c>
      <c r="M6" s="11">
        <f>IF(L6=0,"--",L6/(L6+L7))</f>
        <v>0.21345407503234154</v>
      </c>
      <c r="N6" s="10">
        <f>N8+N10+N12+N14</f>
        <v>259</v>
      </c>
      <c r="O6" s="11">
        <f>IF(N6=0,"--",N6/(N6+N7))</f>
        <v>0.17359249329758714</v>
      </c>
      <c r="P6" s="10">
        <f>P8+P10+P12+P14</f>
        <v>242</v>
      </c>
      <c r="Q6" s="11">
        <f>IF(P6=0,"--",P6/(P6+P7))</f>
        <v>0.17248752672843906</v>
      </c>
      <c r="R6" s="10">
        <f>R8+R10+R12+R14</f>
        <v>234</v>
      </c>
      <c r="S6" s="11">
        <f>IF(R6=0,"--",R6/(R6+R7))</f>
        <v>0.16455696202531644</v>
      </c>
    </row>
    <row r="7" spans="1:19" ht="18" customHeight="1" x14ac:dyDescent="0.3">
      <c r="A7" s="33"/>
      <c r="B7" s="38"/>
      <c r="C7" s="22"/>
      <c r="D7" s="7" t="s">
        <v>8</v>
      </c>
      <c r="E7" s="40"/>
      <c r="F7" s="10">
        <f ca="1">SUMIF($D$6:$D$19,$D7,F$10:F$19)</f>
        <v>0</v>
      </c>
      <c r="G7" s="11" t="str">
        <f ca="1">IF(F7=0,"--",F7/(F6+F7))</f>
        <v>--</v>
      </c>
      <c r="H7" s="15">
        <f>H9+H11+H13+H15+H17+H19</f>
        <v>1216</v>
      </c>
      <c r="I7" s="11">
        <f>IF(H7=0,"--",H7/(H6+H7))</f>
        <v>0.7557489123679304</v>
      </c>
      <c r="J7" s="15">
        <f>J9+J11+J13+J15+J17+J19</f>
        <v>1215</v>
      </c>
      <c r="K7" s="11">
        <f>IF(J7=0,"--",J7/(J6+J7))</f>
        <v>0.79153094462540718</v>
      </c>
      <c r="L7" s="10">
        <f>L9+L11+L13+L15+L17</f>
        <v>1216</v>
      </c>
      <c r="M7" s="11">
        <f>IF(L7=0,"--",L7/(L6+L7))</f>
        <v>0.78654592496765852</v>
      </c>
      <c r="N7" s="10">
        <f>N9+N11+N13+N15</f>
        <v>1233</v>
      </c>
      <c r="O7" s="11">
        <f>IF(N7=0,"--",N7/(N6+N7))</f>
        <v>0.82640750670241292</v>
      </c>
      <c r="P7" s="10">
        <f>P9+P11+P13+P15+P19+P17</f>
        <v>1161</v>
      </c>
      <c r="Q7" s="11">
        <f>IF(P7=0,"--",P7/(P6+P7))</f>
        <v>0.82751247327156097</v>
      </c>
      <c r="R7" s="10">
        <f>R9+R11+R13+R15</f>
        <v>1188</v>
      </c>
      <c r="S7" s="11">
        <f>IF(R7=0,"--",R7/(R6+R7))</f>
        <v>0.83544303797468356</v>
      </c>
    </row>
    <row r="8" spans="1:19" ht="18" customHeight="1" x14ac:dyDescent="0.3">
      <c r="A8" s="33"/>
      <c r="B8" s="28" t="s">
        <v>12</v>
      </c>
      <c r="C8" s="29"/>
      <c r="D8" s="7" t="s">
        <v>9</v>
      </c>
      <c r="E8" s="40"/>
      <c r="F8" s="10"/>
      <c r="G8" s="11"/>
      <c r="H8" s="10">
        <v>389</v>
      </c>
      <c r="I8" s="17">
        <f t="shared" ref="I8:M10" si="0">IF(H8=0,"--",H8/(H8+H9))</f>
        <v>0.253750815394651</v>
      </c>
      <c r="J8" s="16">
        <v>312</v>
      </c>
      <c r="K8" s="17">
        <f t="shared" si="0"/>
        <v>0.21267893660531698</v>
      </c>
      <c r="L8" s="18">
        <v>325</v>
      </c>
      <c r="M8" s="17">
        <f t="shared" si="0"/>
        <v>0.22199453551912568</v>
      </c>
      <c r="N8" s="18">
        <v>255</v>
      </c>
      <c r="O8" s="17">
        <f t="shared" ref="O8:S10" si="1">IF(N8=0,"--",N8/(N8+N9))</f>
        <v>0.17970401691331925</v>
      </c>
      <c r="P8" s="18">
        <v>238</v>
      </c>
      <c r="Q8" s="17">
        <f t="shared" si="1"/>
        <v>0.18195718654434251</v>
      </c>
      <c r="R8" s="18">
        <v>233</v>
      </c>
      <c r="S8" s="17">
        <f t="shared" si="1"/>
        <v>0.18610223642172524</v>
      </c>
    </row>
    <row r="9" spans="1:19" ht="18" customHeight="1" x14ac:dyDescent="0.3">
      <c r="A9" s="33"/>
      <c r="B9" s="30"/>
      <c r="C9" s="31"/>
      <c r="D9" s="7" t="s">
        <v>10</v>
      </c>
      <c r="E9" s="40"/>
      <c r="F9" s="10"/>
      <c r="G9" s="11"/>
      <c r="H9" s="10">
        <v>1144</v>
      </c>
      <c r="I9" s="17">
        <f t="shared" ref="I9:M11" si="2">IF(H9=0,"--",H9/(H8+H9))</f>
        <v>0.74624918460534895</v>
      </c>
      <c r="J9" s="16">
        <v>1155</v>
      </c>
      <c r="K9" s="17">
        <f t="shared" si="2"/>
        <v>0.787321063394683</v>
      </c>
      <c r="L9" s="18">
        <v>1139</v>
      </c>
      <c r="M9" s="17">
        <f t="shared" si="2"/>
        <v>0.77800546448087426</v>
      </c>
      <c r="N9" s="18">
        <v>1164</v>
      </c>
      <c r="O9" s="17">
        <f t="shared" ref="O9:S11" si="3">IF(N9=0,"--",N9/(N8+N9))</f>
        <v>0.82029598308668072</v>
      </c>
      <c r="P9" s="18">
        <v>1070</v>
      </c>
      <c r="Q9" s="17">
        <f t="shared" si="3"/>
        <v>0.81804281345565755</v>
      </c>
      <c r="R9" s="18">
        <v>1019</v>
      </c>
      <c r="S9" s="17">
        <f t="shared" si="3"/>
        <v>0.81389776357827481</v>
      </c>
    </row>
    <row r="10" spans="1:19" ht="18" customHeight="1" x14ac:dyDescent="0.3">
      <c r="A10" s="34"/>
      <c r="B10" s="28" t="s">
        <v>13</v>
      </c>
      <c r="C10" s="29"/>
      <c r="D10" s="7" t="s">
        <v>6</v>
      </c>
      <c r="E10" s="40"/>
      <c r="F10" s="10"/>
      <c r="G10" s="11" t="str">
        <f t="shared" ref="G10:I10" si="4">IF(F10=0,"--",F10/(F10+F11))</f>
        <v>--</v>
      </c>
      <c r="H10" s="10">
        <v>0</v>
      </c>
      <c r="I10" s="11" t="str">
        <f t="shared" si="4"/>
        <v>--</v>
      </c>
      <c r="J10" s="16">
        <v>3</v>
      </c>
      <c r="K10" s="17">
        <f t="shared" si="0"/>
        <v>0.21428571428571427</v>
      </c>
      <c r="L10" s="18">
        <v>3</v>
      </c>
      <c r="M10" s="17">
        <f t="shared" si="0"/>
        <v>0.15</v>
      </c>
      <c r="N10" s="18">
        <v>2</v>
      </c>
      <c r="O10" s="17">
        <f t="shared" si="1"/>
        <v>0.125</v>
      </c>
      <c r="P10" s="18">
        <v>3</v>
      </c>
      <c r="Q10" s="17">
        <f>IF(P10=0,"--",P10/(P10+P11))-0.01</f>
        <v>0.115</v>
      </c>
      <c r="R10" s="18">
        <v>1</v>
      </c>
      <c r="S10" s="17">
        <f t="shared" ref="Q10:S10" si="5">IF(R10=0,"--",R10/(R10+R11))</f>
        <v>4.5454545454545456E-2</v>
      </c>
    </row>
    <row r="11" spans="1:19" ht="18" customHeight="1" x14ac:dyDescent="0.3">
      <c r="A11" s="34"/>
      <c r="B11" s="30"/>
      <c r="C11" s="31"/>
      <c r="D11" s="7" t="s">
        <v>8</v>
      </c>
      <c r="E11" s="40"/>
      <c r="F11" s="10"/>
      <c r="G11" s="11" t="str">
        <f t="shared" ref="G11:I11" si="6">IF(F11=0,"--",F11/(F10+F11))</f>
        <v>--</v>
      </c>
      <c r="H11" s="10">
        <v>19</v>
      </c>
      <c r="I11" s="11">
        <f t="shared" si="6"/>
        <v>1</v>
      </c>
      <c r="J11" s="16">
        <v>11</v>
      </c>
      <c r="K11" s="17">
        <f t="shared" si="2"/>
        <v>0.7857142857142857</v>
      </c>
      <c r="L11" s="18">
        <v>17</v>
      </c>
      <c r="M11" s="17">
        <f t="shared" si="2"/>
        <v>0.85</v>
      </c>
      <c r="N11" s="18">
        <v>14</v>
      </c>
      <c r="O11" s="17">
        <f t="shared" si="3"/>
        <v>0.875</v>
      </c>
      <c r="P11" s="18">
        <v>21</v>
      </c>
      <c r="Q11" s="17">
        <f t="shared" ref="Q11:S11" si="7">IF(P11=0,"--",P11/(P10+P11))</f>
        <v>0.875</v>
      </c>
      <c r="R11" s="18">
        <v>21</v>
      </c>
      <c r="S11" s="17">
        <f t="shared" si="7"/>
        <v>0.95454545454545459</v>
      </c>
    </row>
    <row r="12" spans="1:19" ht="18" customHeight="1" x14ac:dyDescent="0.3">
      <c r="A12" s="34"/>
      <c r="B12" s="28" t="s">
        <v>14</v>
      </c>
      <c r="C12" s="29"/>
      <c r="D12" s="7" t="s">
        <v>6</v>
      </c>
      <c r="E12" s="40"/>
      <c r="F12" s="10"/>
      <c r="G12" s="11" t="str">
        <f t="shared" ref="G12:I12" si="8">IF(F12=0,"--",F12/(F12+F13))</f>
        <v>--</v>
      </c>
      <c r="H12" s="10">
        <v>1</v>
      </c>
      <c r="I12" s="11">
        <f t="shared" si="8"/>
        <v>6.6666666666666666E-2</v>
      </c>
      <c r="J12" s="16">
        <v>1</v>
      </c>
      <c r="K12" s="17">
        <f t="shared" ref="K12:M12" si="9">IF(J12=0,"--",J12/(J12+J13))</f>
        <v>4.7619047619047616E-2</v>
      </c>
      <c r="L12" s="18">
        <v>0</v>
      </c>
      <c r="M12" s="17" t="str">
        <f t="shared" si="9"/>
        <v>--</v>
      </c>
      <c r="N12" s="18">
        <v>0</v>
      </c>
      <c r="O12" s="17" t="str">
        <f t="shared" ref="O12" si="10">IF(N12=0,"--",N12/(N12+N13))</f>
        <v>--</v>
      </c>
      <c r="P12" s="18">
        <v>0</v>
      </c>
      <c r="Q12" s="17" t="str">
        <f t="shared" ref="Q12:S12" si="11">IF(P12=0,"--",P12/(P12+P13))</f>
        <v>--</v>
      </c>
      <c r="R12" s="18">
        <v>0</v>
      </c>
      <c r="S12" s="17" t="str">
        <f t="shared" si="11"/>
        <v>--</v>
      </c>
    </row>
    <row r="13" spans="1:19" ht="18" customHeight="1" x14ac:dyDescent="0.3">
      <c r="A13" s="34"/>
      <c r="B13" s="30"/>
      <c r="C13" s="31"/>
      <c r="D13" s="7" t="s">
        <v>8</v>
      </c>
      <c r="E13" s="40"/>
      <c r="F13" s="10"/>
      <c r="G13" s="11" t="str">
        <f t="shared" ref="G13:I13" si="12">IF(F13=0,"--",F13/(F12+F13))</f>
        <v>--</v>
      </c>
      <c r="H13" s="10">
        <v>14</v>
      </c>
      <c r="I13" s="11">
        <f t="shared" si="12"/>
        <v>0.93333333333333335</v>
      </c>
      <c r="J13" s="16">
        <v>20</v>
      </c>
      <c r="K13" s="17">
        <f t="shared" ref="K13:M13" si="13">IF(J13=0,"--",J13/(J12+J13))</f>
        <v>0.95238095238095233</v>
      </c>
      <c r="L13" s="18">
        <v>17</v>
      </c>
      <c r="M13" s="17">
        <f t="shared" si="13"/>
        <v>1</v>
      </c>
      <c r="N13" s="18">
        <v>23</v>
      </c>
      <c r="O13" s="17">
        <f t="shared" ref="O13" si="14">IF(N13=0,"--",N13/(N12+N13))</f>
        <v>1</v>
      </c>
      <c r="P13" s="18">
        <v>29</v>
      </c>
      <c r="Q13" s="17">
        <f t="shared" ref="Q13:S13" si="15">IF(P13=0,"--",P13/(P12+P13))</f>
        <v>1</v>
      </c>
      <c r="R13" s="18">
        <v>60</v>
      </c>
      <c r="S13" s="17">
        <f t="shared" si="15"/>
        <v>1</v>
      </c>
    </row>
    <row r="14" spans="1:19" ht="18" customHeight="1" x14ac:dyDescent="0.3">
      <c r="A14" s="34"/>
      <c r="B14" s="28" t="s">
        <v>15</v>
      </c>
      <c r="C14" s="29"/>
      <c r="D14" s="7" t="s">
        <v>6</v>
      </c>
      <c r="E14" s="40"/>
      <c r="F14" s="10"/>
      <c r="G14" s="11" t="str">
        <f t="shared" ref="G14:I14" si="16">IF(F14=0,"--",F14/(F14+F15))</f>
        <v>--</v>
      </c>
      <c r="H14" s="10">
        <v>3</v>
      </c>
      <c r="I14" s="11">
        <f t="shared" si="16"/>
        <v>7.4999999999999997E-2</v>
      </c>
      <c r="J14" s="16">
        <v>3</v>
      </c>
      <c r="K14" s="17">
        <f t="shared" ref="K14:M14" si="17">IF(J14=0,"--",J14/(J14+J15))</f>
        <v>9.375E-2</v>
      </c>
      <c r="L14" s="18">
        <v>2</v>
      </c>
      <c r="M14" s="17">
        <f t="shared" si="17"/>
        <v>4.4444444444444446E-2</v>
      </c>
      <c r="N14" s="18">
        <v>2</v>
      </c>
      <c r="O14" s="17">
        <f t="shared" ref="O14" si="18">IF(N14=0,"--",N14/(N14+N15))</f>
        <v>5.8823529411764705E-2</v>
      </c>
      <c r="P14" s="18">
        <v>1</v>
      </c>
      <c r="Q14" s="17">
        <f t="shared" ref="Q14:S14" si="19">IF(P14=0,"--",P14/(P14+P15))</f>
        <v>2.6315789473684209E-2</v>
      </c>
      <c r="R14" s="18">
        <v>0</v>
      </c>
      <c r="S14" s="17" t="str">
        <f t="shared" si="19"/>
        <v>--</v>
      </c>
    </row>
    <row r="15" spans="1:19" ht="18" customHeight="1" x14ac:dyDescent="0.3">
      <c r="A15" s="34"/>
      <c r="B15" s="30"/>
      <c r="C15" s="31"/>
      <c r="D15" s="7" t="s">
        <v>8</v>
      </c>
      <c r="E15" s="40"/>
      <c r="F15" s="10"/>
      <c r="G15" s="11" t="str">
        <f t="shared" ref="G15:I15" si="20">IF(F15=0,"--",F15/(F14+F15))</f>
        <v>--</v>
      </c>
      <c r="H15" s="10">
        <v>37</v>
      </c>
      <c r="I15" s="11">
        <f>IF(H15=0,"--",H15/(H14+H15))-0.01</f>
        <v>0.91500000000000004</v>
      </c>
      <c r="J15" s="16">
        <v>29</v>
      </c>
      <c r="K15" s="17">
        <f t="shared" ref="K15:M15" si="21">IF(J15=0,"--",J15/(J14+J15))</f>
        <v>0.90625</v>
      </c>
      <c r="L15" s="18">
        <v>43</v>
      </c>
      <c r="M15" s="17">
        <f t="shared" si="21"/>
        <v>0.9555555555555556</v>
      </c>
      <c r="N15" s="18">
        <v>32</v>
      </c>
      <c r="O15" s="17">
        <f t="shared" ref="O15" si="22">IF(N15=0,"--",N15/(N14+N15))</f>
        <v>0.94117647058823528</v>
      </c>
      <c r="P15" s="18">
        <v>37</v>
      </c>
      <c r="Q15" s="17">
        <f t="shared" ref="Q15:S15" si="23">IF(P15=0,"--",P15/(P14+P15))</f>
        <v>0.97368421052631582</v>
      </c>
      <c r="R15" s="18">
        <v>88</v>
      </c>
      <c r="S15" s="17">
        <f t="shared" si="23"/>
        <v>1</v>
      </c>
    </row>
    <row r="16" spans="1:19" ht="18" customHeight="1" x14ac:dyDescent="0.3">
      <c r="A16" s="34"/>
      <c r="B16" s="28" t="s">
        <v>16</v>
      </c>
      <c r="C16" s="29"/>
      <c r="D16" s="7" t="s">
        <v>6</v>
      </c>
      <c r="E16" s="40"/>
      <c r="F16" s="10"/>
      <c r="G16" s="11" t="str">
        <f t="shared" ref="G16:I16" si="24">IF(F16=0,"--",F16/(F16+F17))</f>
        <v>--</v>
      </c>
      <c r="H16" s="10">
        <v>0</v>
      </c>
      <c r="I16" s="11" t="str">
        <f t="shared" si="24"/>
        <v>--</v>
      </c>
      <c r="J16" s="16">
        <v>0</v>
      </c>
      <c r="K16" s="17" t="str">
        <f t="shared" ref="K16:M16" si="25">IF(J16=0,"--",J16/(J16+J17))</f>
        <v>--</v>
      </c>
      <c r="L16" s="18">
        <v>0</v>
      </c>
      <c r="M16" s="17" t="str">
        <f t="shared" si="25"/>
        <v>--</v>
      </c>
      <c r="N16" s="18"/>
      <c r="O16" s="17" t="str">
        <f t="shared" ref="O16" si="26">IF(N16=0,"--",N16/(N16+N17))</f>
        <v>--</v>
      </c>
      <c r="P16" s="18">
        <v>0</v>
      </c>
      <c r="Q16" s="17" t="str">
        <f t="shared" ref="Q16:S16" si="27">IF(P16=0,"--",P16/(P16+P17))</f>
        <v>--</v>
      </c>
      <c r="R16" s="18"/>
      <c r="S16" s="17" t="str">
        <f t="shared" si="27"/>
        <v>--</v>
      </c>
    </row>
    <row r="17" spans="1:19" ht="18" customHeight="1" x14ac:dyDescent="0.3">
      <c r="A17" s="34"/>
      <c r="B17" s="30"/>
      <c r="C17" s="31"/>
      <c r="D17" s="7" t="s">
        <v>8</v>
      </c>
      <c r="E17" s="40"/>
      <c r="F17" s="10"/>
      <c r="G17" s="11" t="str">
        <f t="shared" ref="G17:I17" si="28">IF(F17=0,"--",F17/(F16+F17))</f>
        <v>--</v>
      </c>
      <c r="H17" s="10">
        <v>0</v>
      </c>
      <c r="I17" s="11" t="str">
        <f t="shared" si="28"/>
        <v>--</v>
      </c>
      <c r="J17" s="16">
        <v>0</v>
      </c>
      <c r="K17" s="17" t="str">
        <f t="shared" ref="K17:M17" si="29">IF(J17=0,"--",J17/(J16+J17))</f>
        <v>--</v>
      </c>
      <c r="L17" s="18">
        <v>0</v>
      </c>
      <c r="M17" s="17" t="str">
        <f t="shared" si="29"/>
        <v>--</v>
      </c>
      <c r="N17" s="18"/>
      <c r="O17" s="17" t="str">
        <f t="shared" ref="O17" si="30">IF(N17=0,"--",N17/(N16+N17))</f>
        <v>--</v>
      </c>
      <c r="P17" s="18">
        <v>1</v>
      </c>
      <c r="Q17" s="17">
        <f t="shared" ref="Q17:S17" si="31">IF(P17=0,"--",P17/(P16+P17))</f>
        <v>1</v>
      </c>
      <c r="R17" s="18"/>
      <c r="S17" s="17" t="str">
        <f t="shared" si="31"/>
        <v>--</v>
      </c>
    </row>
    <row r="18" spans="1:19" ht="18" customHeight="1" x14ac:dyDescent="0.3">
      <c r="A18" s="34"/>
      <c r="B18" s="28" t="s">
        <v>21</v>
      </c>
      <c r="C18" s="29"/>
      <c r="D18" s="7" t="s">
        <v>6</v>
      </c>
      <c r="E18" s="40"/>
      <c r="F18" s="10"/>
      <c r="G18" s="11" t="str">
        <f t="shared" ref="G18:I18" si="32">IF(F18=0,"--",F18/(F18+F19))</f>
        <v>--</v>
      </c>
      <c r="H18" s="10">
        <v>0</v>
      </c>
      <c r="I18" s="11" t="str">
        <f t="shared" si="32"/>
        <v>--</v>
      </c>
      <c r="J18" s="16">
        <v>1</v>
      </c>
      <c r="K18" s="17">
        <f t="shared" ref="K18:M18" si="33">IF(J18=0,"--",J18/(J18+J19))</f>
        <v>1</v>
      </c>
      <c r="L18" s="18">
        <v>0</v>
      </c>
      <c r="M18" s="17" t="str">
        <f t="shared" si="33"/>
        <v>--</v>
      </c>
      <c r="N18" s="18"/>
      <c r="O18" s="17" t="str">
        <f t="shared" ref="O18" si="34">IF(N18=0,"--",N18/(N18+N19))</f>
        <v>--</v>
      </c>
      <c r="P18" s="18">
        <v>0</v>
      </c>
      <c r="Q18" s="17" t="str">
        <f t="shared" ref="Q18:S18" si="35">IF(P18=0,"--",P18/(P18+P19))</f>
        <v>--</v>
      </c>
      <c r="R18" s="18"/>
      <c r="S18" s="17" t="str">
        <f t="shared" si="35"/>
        <v>--</v>
      </c>
    </row>
    <row r="19" spans="1:19" ht="18" customHeight="1" x14ac:dyDescent="0.3">
      <c r="A19" s="35"/>
      <c r="B19" s="30"/>
      <c r="C19" s="31"/>
      <c r="D19" s="7" t="s">
        <v>8</v>
      </c>
      <c r="E19" s="41"/>
      <c r="F19" s="10"/>
      <c r="G19" s="11" t="str">
        <f t="shared" ref="G19:I19" si="36">IF(F19=0,"--",F19/(F18+F19))</f>
        <v>--</v>
      </c>
      <c r="H19" s="10">
        <v>2</v>
      </c>
      <c r="I19" s="11">
        <f t="shared" si="36"/>
        <v>1</v>
      </c>
      <c r="J19" s="16">
        <v>0</v>
      </c>
      <c r="K19" s="17" t="str">
        <f t="shared" ref="K19:M19" si="37">IF(J19=0,"--",J19/(J18+J19))</f>
        <v>--</v>
      </c>
      <c r="L19" s="18">
        <v>0</v>
      </c>
      <c r="M19" s="17" t="str">
        <f t="shared" si="37"/>
        <v>--</v>
      </c>
      <c r="N19" s="18"/>
      <c r="O19" s="17" t="str">
        <f t="shared" ref="O19" si="38">IF(N19=0,"--",N19/(N18+N19))</f>
        <v>--</v>
      </c>
      <c r="P19" s="18">
        <v>3</v>
      </c>
      <c r="Q19" s="17">
        <f t="shared" ref="Q19:S19" si="39">IF(P19=0,"--",P19/(P18+P19))</f>
        <v>1</v>
      </c>
      <c r="R19" s="18"/>
      <c r="S19" s="17" t="str">
        <f t="shared" si="39"/>
        <v>--</v>
      </c>
    </row>
    <row r="20" spans="1:19" x14ac:dyDescent="0.3">
      <c r="J20" s="9"/>
    </row>
    <row r="21" spans="1:19" x14ac:dyDescent="0.3">
      <c r="A21" s="8" t="s">
        <v>22</v>
      </c>
    </row>
  </sheetData>
  <mergeCells count="19">
    <mergeCell ref="A5:D5"/>
    <mergeCell ref="B8:C9"/>
    <mergeCell ref="A6:A19"/>
    <mergeCell ref="B6:C7"/>
    <mergeCell ref="E6:E19"/>
    <mergeCell ref="B10:C11"/>
    <mergeCell ref="B12:C13"/>
    <mergeCell ref="B14:C15"/>
    <mergeCell ref="B16:C17"/>
    <mergeCell ref="B18:C19"/>
    <mergeCell ref="A3:D4"/>
    <mergeCell ref="E3:E4"/>
    <mergeCell ref="F3:G3"/>
    <mergeCell ref="R3:S3"/>
    <mergeCell ref="H3:I3"/>
    <mergeCell ref="J3:K3"/>
    <mergeCell ref="L3:M3"/>
    <mergeCell ref="N3:O3"/>
    <mergeCell ref="P3:Q3"/>
  </mergeCells>
  <phoneticPr fontId="2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親密關係暴力與國籍概況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劉怡君</dc:creator>
  <cp:lastModifiedBy>許寶珠</cp:lastModifiedBy>
  <cp:lastPrinted>2023-06-07T01:50:35Z</cp:lastPrinted>
  <dcterms:created xsi:type="dcterms:W3CDTF">2021-08-15T10:38:01Z</dcterms:created>
  <dcterms:modified xsi:type="dcterms:W3CDTF">2024-02-15T08:17:47Z</dcterms:modified>
</cp:coreProperties>
</file>